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RGREAVE PARISH COUNCIL\AUDIT 2026\YEAR END AGAR WORKING PAPERS\"/>
    </mc:Choice>
  </mc:AlternateContent>
  <xr:revisionPtr revIDLastSave="0" documentId="13_ncr:1_{A6AABE81-C934-4617-8716-EF523A14D480}" xr6:coauthVersionLast="36" xr6:coauthVersionMax="36" xr10:uidLastSave="{00000000-0000-0000-0000-000000000000}"/>
  <bookViews>
    <workbookView xWindow="-108" yWindow="-108" windowWidth="23256" windowHeight="12456" activeTab="2" xr2:uid="{10548E7E-6F9E-4790-B9C0-D4F1FE562C89}"/>
  </bookViews>
  <sheets>
    <sheet name="INCOME" sheetId="2" r:id="rId1"/>
    <sheet name="EXPENDITURE" sheetId="1" r:id="rId2"/>
    <sheet name="BANK RECON" sheetId="3" r:id="rId3"/>
  </sheets>
  <definedNames>
    <definedName name="_xlnm._FilterDatabase" localSheetId="1" hidden="1">EXPENDITURE!$T$1:$T$123</definedName>
    <definedName name="_xlnm.Print_Area" localSheetId="2">'BANK RECON'!$A$1:$E$47</definedName>
    <definedName name="_xlnm.Print_Area" localSheetId="1">EXPENDITURE!$A$1:$W$65</definedName>
    <definedName name="_xlnm.Print_Area" localSheetId="0">INCOME!$A$2:$K$26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3" l="1"/>
  <c r="E68" i="3" l="1"/>
  <c r="E71" i="3"/>
  <c r="E63" i="3"/>
  <c r="E35" i="3"/>
  <c r="E25" i="3"/>
  <c r="D17" i="3"/>
  <c r="E18" i="3" s="1"/>
  <c r="E12" i="3"/>
  <c r="E11" i="3"/>
  <c r="E8" i="3"/>
  <c r="E43" i="3" l="1"/>
  <c r="E45" i="3" l="1"/>
  <c r="P49" i="1" l="1"/>
  <c r="Q49" i="1"/>
  <c r="R49" i="1"/>
  <c r="M49" i="1"/>
  <c r="N49" i="1"/>
  <c r="O49" i="1"/>
  <c r="G49" i="1"/>
  <c r="H49" i="1"/>
  <c r="I49" i="1"/>
  <c r="J49" i="1"/>
  <c r="K49" i="1"/>
  <c r="L49" i="1"/>
  <c r="G17" i="2"/>
  <c r="H17" i="2"/>
  <c r="F17" i="2"/>
  <c r="T41" i="1" l="1"/>
  <c r="T44" i="1"/>
  <c r="F49" i="1"/>
  <c r="T42" i="1" l="1"/>
  <c r="T43" i="1"/>
  <c r="T45" i="1"/>
  <c r="T46" i="1"/>
  <c r="T47" i="1"/>
  <c r="E17" i="2" l="1"/>
  <c r="S49" i="1"/>
  <c r="T22" i="1" l="1"/>
  <c r="T21" i="1"/>
  <c r="T20" i="1"/>
  <c r="H67" i="1"/>
  <c r="M67" i="1"/>
  <c r="J67" i="1"/>
  <c r="I67" i="1"/>
  <c r="T48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19" i="1"/>
  <c r="T17" i="1"/>
  <c r="T16" i="1"/>
  <c r="T15" i="1"/>
  <c r="T14" i="1"/>
  <c r="T13" i="1"/>
  <c r="T12" i="1"/>
  <c r="T9" i="1"/>
  <c r="T8" i="1"/>
  <c r="T7" i="1"/>
  <c r="T6" i="1"/>
  <c r="T5" i="1"/>
  <c r="N67" i="1"/>
  <c r="L67" i="1"/>
  <c r="K67" i="1"/>
  <c r="I17" i="2"/>
  <c r="G67" i="1"/>
  <c r="T49" i="1" l="1"/>
  <c r="S50" i="1"/>
  <c r="E20" i="3"/>
  <c r="J17" i="2"/>
  <c r="F67" i="1" l="1"/>
  <c r="T124" i="1" s="1"/>
  <c r="U5" i="1" l="1"/>
  <c r="U5" i="1" a="1"/>
</calcChain>
</file>

<file path=xl/sharedStrings.xml><?xml version="1.0" encoding="utf-8"?>
<sst xmlns="http://schemas.openxmlformats.org/spreadsheetml/2006/main" count="177" uniqueCount="113">
  <si>
    <t>Date</t>
  </si>
  <si>
    <t>Minute Book</t>
  </si>
  <si>
    <t>Voucher Number</t>
  </si>
  <si>
    <t>To Whom Paid</t>
  </si>
  <si>
    <t>Particulars of Payment</t>
  </si>
  <si>
    <t>Payments</t>
  </si>
  <si>
    <t>VAT</t>
  </si>
  <si>
    <t>Total Payments</t>
  </si>
  <si>
    <t>Cheque Number</t>
  </si>
  <si>
    <t>Bank Statement</t>
  </si>
  <si>
    <t>VAT Number</t>
  </si>
  <si>
    <t>Clerks Wages</t>
  </si>
  <si>
    <t>Telephone/ Internet</t>
  </si>
  <si>
    <t>Tax for Clerk</t>
  </si>
  <si>
    <t>Stationery</t>
  </si>
  <si>
    <t>Insurance</t>
  </si>
  <si>
    <t>Audit Costs</t>
  </si>
  <si>
    <t>Defib</t>
  </si>
  <si>
    <t>Website</t>
  </si>
  <si>
    <t>Membership Fees</t>
  </si>
  <si>
    <t>Section 137</t>
  </si>
  <si>
    <t>Other</t>
  </si>
  <si>
    <t>Playground</t>
  </si>
  <si>
    <t>RMBC</t>
  </si>
  <si>
    <t>Signed:</t>
  </si>
  <si>
    <t xml:space="preserve">  </t>
  </si>
  <si>
    <t>Clerk:  …………………………….</t>
  </si>
  <si>
    <t>LOUISE WARD</t>
  </si>
  <si>
    <t>Chairperson:</t>
  </si>
  <si>
    <t>Signed</t>
  </si>
  <si>
    <t>Clerk: .............................................................................................</t>
  </si>
  <si>
    <t>Chairman: ........................................................................</t>
  </si>
  <si>
    <t>From Whom Received</t>
  </si>
  <si>
    <t>Particulars of Receipt</t>
  </si>
  <si>
    <t>Receipts</t>
  </si>
  <si>
    <t>Total Receipts</t>
  </si>
  <si>
    <t>Interest</t>
  </si>
  <si>
    <t>Grants</t>
  </si>
  <si>
    <t>HM Revenue &amp; Customs</t>
  </si>
  <si>
    <t>Totals</t>
  </si>
  <si>
    <t>Chairperson:  …………………………………………</t>
  </si>
  <si>
    <t>Community Direct Plus Account</t>
  </si>
  <si>
    <t>Business Select 14 Day Account</t>
  </si>
  <si>
    <t>Guaranteed Investment Account</t>
  </si>
  <si>
    <t>Less presented cheques from previous year</t>
  </si>
  <si>
    <t>Balance Brought Forward per Annual Report</t>
  </si>
  <si>
    <t>Add (Income):</t>
  </si>
  <si>
    <t>Annual Precept</t>
  </si>
  <si>
    <t xml:space="preserve">Other Income </t>
  </si>
  <si>
    <t xml:space="preserve">         </t>
  </si>
  <si>
    <t>Less (Expenditure):</t>
  </si>
  <si>
    <t xml:space="preserve">Other Costs (excluding staff)   </t>
  </si>
  <si>
    <t>Balance</t>
  </si>
  <si>
    <t>Business Select Instant Access Account</t>
  </si>
  <si>
    <t>Delivery/Printing of Newsletter</t>
  </si>
  <si>
    <t>ORGREAVE PARISH COUNCIL</t>
  </si>
  <si>
    <t>HMRC</t>
  </si>
  <si>
    <t>YLCA</t>
  </si>
  <si>
    <t>tax on wages</t>
  </si>
  <si>
    <t>VISION ICT</t>
  </si>
  <si>
    <t>Lward</t>
  </si>
  <si>
    <t>rmbc</t>
  </si>
  <si>
    <t>precept</t>
  </si>
  <si>
    <t>Clerk: ........................</t>
  </si>
  <si>
    <t>M Fargher</t>
  </si>
  <si>
    <t>yes</t>
  </si>
  <si>
    <t>01.04.25</t>
  </si>
  <si>
    <t>Wages and expenses or clerk in April</t>
  </si>
  <si>
    <t>Tax on wages April</t>
  </si>
  <si>
    <t>garage rent</t>
  </si>
  <si>
    <t>Membership fee annual</t>
  </si>
  <si>
    <t>Domain name annual fee</t>
  </si>
  <si>
    <t xml:space="preserve">RMBC </t>
  </si>
  <si>
    <t>EXPENDITURE 2025-26</t>
  </si>
  <si>
    <t>INCOME 2025/26</t>
  </si>
  <si>
    <t>Bank Accounts Reconciliation 2025/26</t>
  </si>
  <si>
    <t xml:space="preserve">Wages and expenses of clerk </t>
  </si>
  <si>
    <t xml:space="preserve">Tax on wages </t>
  </si>
  <si>
    <t>Internal auditor cost</t>
  </si>
  <si>
    <t>Ground maintence 25/26</t>
  </si>
  <si>
    <t>Insurance 2025/26</t>
  </si>
  <si>
    <t>CLEAR INSURANCE</t>
  </si>
  <si>
    <t>wages and expenses of the clerk</t>
  </si>
  <si>
    <t>Tax on wages</t>
  </si>
  <si>
    <t>website hosting 2025</t>
  </si>
  <si>
    <t>april</t>
  </si>
  <si>
    <t>may</t>
  </si>
  <si>
    <t>june</t>
  </si>
  <si>
    <t>jull/aug</t>
  </si>
  <si>
    <t>july/aug</t>
  </si>
  <si>
    <t>jul/aug</t>
  </si>
  <si>
    <t>Bank Balances as at 31st March 2025:</t>
  </si>
  <si>
    <t>Account no:</t>
  </si>
  <si>
    <t>61195747 00</t>
  </si>
  <si>
    <t>61195747 56</t>
  </si>
  <si>
    <t>61797352 50</t>
  </si>
  <si>
    <t xml:space="preserve">Account no: </t>
  </si>
  <si>
    <t>Bank Statements as at 31st March 2026</t>
  </si>
  <si>
    <t>Cheque No.</t>
  </si>
  <si>
    <t>Sub</t>
  </si>
  <si>
    <t>Sub total</t>
  </si>
  <si>
    <t xml:space="preserve">ORGREAVE PARISH COUNCIL </t>
  </si>
  <si>
    <t xml:space="preserve">Less cheques not presented - previous year. </t>
  </si>
  <si>
    <t>(See over)</t>
  </si>
  <si>
    <t>Less un-presented cheques as at 31/03/26</t>
  </si>
  <si>
    <t>Current Year</t>
  </si>
  <si>
    <t>Prev. Year un-presented cheques - see list over</t>
  </si>
  <si>
    <t>Cheque No:</t>
  </si>
  <si>
    <t>Cheques not presented as at 31/03/2026</t>
  </si>
  <si>
    <t>Current Yr. to 31/03/26</t>
  </si>
  <si>
    <t>Prev. Yr. to 31/03/25</t>
  </si>
  <si>
    <t>HMRC (EMPLOYEES TAX)</t>
  </si>
  <si>
    <t xml:space="preserve">Clerk Cost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</si>
</sst>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#,##0.00_ ;\-#,##0.00\ 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Trellis">
        <fgColor theme="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8" fontId="0" fillId="0" borderId="0" xfId="0" applyNumberFormat="1"/>
    <xf numFmtId="14" fontId="0" fillId="0" borderId="1" xfId="0" applyNumberFormat="1" applyBorder="1"/>
    <xf numFmtId="0" fontId="0" fillId="0" borderId="1" xfId="0" applyBorder="1"/>
    <xf numFmtId="15" fontId="0" fillId="0" borderId="1" xfId="0" applyNumberFormat="1" applyBorder="1"/>
    <xf numFmtId="165" fontId="0" fillId="0" borderId="0" xfId="0" applyNumberFormat="1"/>
    <xf numFmtId="0" fontId="0" fillId="2" borderId="0" xfId="0" applyFill="1"/>
    <xf numFmtId="43" fontId="0" fillId="2" borderId="0" xfId="1" applyFont="1" applyFill="1"/>
    <xf numFmtId="0" fontId="0" fillId="2" borderId="1" xfId="0" applyFill="1" applyBorder="1"/>
    <xf numFmtId="43" fontId="0" fillId="2" borderId="1" xfId="1" applyFont="1" applyFill="1" applyBorder="1"/>
    <xf numFmtId="0" fontId="0" fillId="3" borderId="1" xfId="0" applyFill="1" applyBorder="1"/>
    <xf numFmtId="0" fontId="3" fillId="3" borderId="1" xfId="0" applyFont="1" applyFill="1" applyBorder="1" applyAlignment="1">
      <alignment vertical="center" wrapText="1"/>
    </xf>
    <xf numFmtId="14" fontId="0" fillId="2" borderId="1" xfId="0" applyNumberFormat="1" applyFill="1" applyBorder="1"/>
    <xf numFmtId="0" fontId="3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wrapText="1"/>
    </xf>
    <xf numFmtId="164" fontId="0" fillId="2" borderId="1" xfId="1" applyNumberFormat="1" applyFont="1" applyFill="1" applyBorder="1"/>
    <xf numFmtId="0" fontId="0" fillId="2" borderId="2" xfId="0" applyFill="1" applyBorder="1"/>
    <xf numFmtId="0" fontId="4" fillId="2" borderId="1" xfId="0" applyFont="1" applyFill="1" applyBorder="1" applyAlignment="1">
      <alignment vertical="center" wrapText="1"/>
    </xf>
    <xf numFmtId="2" fontId="0" fillId="2" borderId="0" xfId="0" applyNumberFormat="1" applyFill="1"/>
    <xf numFmtId="43" fontId="0" fillId="2" borderId="0" xfId="0" applyNumberFormat="1" applyFill="1"/>
    <xf numFmtId="0" fontId="0" fillId="0" borderId="0" xfId="0"/>
    <xf numFmtId="165" fontId="5" fillId="0" borderId="1" xfId="0" applyNumberFormat="1" applyFont="1" applyBorder="1"/>
    <xf numFmtId="8" fontId="6" fillId="0" borderId="1" xfId="0" applyNumberFormat="1" applyFont="1" applyBorder="1" applyAlignment="1">
      <alignment vertical="center" wrapText="1"/>
    </xf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/>
    <xf numFmtId="165" fontId="0" fillId="0" borderId="0" xfId="0" applyNumberFormat="1" applyFill="1"/>
    <xf numFmtId="8" fontId="0" fillId="0" borderId="0" xfId="0" applyNumberFormat="1" applyFill="1"/>
    <xf numFmtId="8" fontId="0" fillId="0" borderId="1" xfId="0" applyNumberFormat="1" applyBorder="1"/>
    <xf numFmtId="8" fontId="8" fillId="0" borderId="1" xfId="0" applyNumberFormat="1" applyFont="1" applyBorder="1"/>
    <xf numFmtId="8" fontId="8" fillId="0" borderId="0" xfId="0" applyNumberFormat="1" applyFont="1"/>
    <xf numFmtId="8" fontId="8" fillId="0" borderId="0" xfId="0" applyNumberFormat="1" applyFont="1" applyFill="1"/>
    <xf numFmtId="8" fontId="8" fillId="0" borderId="3" xfId="0" applyNumberFormat="1" applyFont="1" applyBorder="1"/>
    <xf numFmtId="165" fontId="7" fillId="0" borderId="3" xfId="0" applyNumberFormat="1" applyFont="1" applyBorder="1"/>
    <xf numFmtId="8" fontId="7" fillId="0" borderId="3" xfId="0" applyNumberFormat="1" applyFont="1" applyBorder="1"/>
    <xf numFmtId="0" fontId="0" fillId="0" borderId="0" xfId="0"/>
    <xf numFmtId="8" fontId="0" fillId="0" borderId="0" xfId="0" applyNumberFormat="1" applyFont="1"/>
    <xf numFmtId="165" fontId="0" fillId="0" borderId="1" xfId="0" applyNumberFormat="1" applyBorder="1"/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E12D-99E0-4866-B221-28CC69932DF5}">
  <sheetPr>
    <pageSetUpPr fitToPage="1"/>
  </sheetPr>
  <dimension ref="A1:K24"/>
  <sheetViews>
    <sheetView workbookViewId="0">
      <selection activeCell="G18" sqref="G18"/>
    </sheetView>
  </sheetViews>
  <sheetFormatPr defaultRowHeight="14.4" x14ac:dyDescent="0.3"/>
  <cols>
    <col min="1" max="1" width="17.6640625" customWidth="1"/>
    <col min="2" max="2" width="17.109375" customWidth="1"/>
    <col min="3" max="3" width="19.6640625" customWidth="1"/>
    <col min="4" max="4" width="25.109375" customWidth="1"/>
    <col min="8" max="8" width="17.109375" customWidth="1"/>
    <col min="9" max="9" width="6.6640625" customWidth="1"/>
    <col min="10" max="10" width="13.5546875" bestFit="1" customWidth="1"/>
    <col min="11" max="11" width="12.88671875" customWidth="1"/>
  </cols>
  <sheetData>
    <row r="1" spans="1:11" x14ac:dyDescent="0.3">
      <c r="A1" t="s">
        <v>55</v>
      </c>
    </row>
    <row r="3" spans="1:11" x14ac:dyDescent="0.3">
      <c r="A3" t="s">
        <v>74</v>
      </c>
    </row>
    <row r="5" spans="1:11" x14ac:dyDescent="0.3">
      <c r="A5" s="3" t="s">
        <v>0</v>
      </c>
      <c r="B5" s="3" t="s">
        <v>2</v>
      </c>
      <c r="C5" s="3" t="s">
        <v>32</v>
      </c>
      <c r="D5" s="3" t="s">
        <v>33</v>
      </c>
      <c r="E5" s="3" t="s">
        <v>34</v>
      </c>
      <c r="F5" s="3"/>
      <c r="G5" s="3"/>
      <c r="H5" s="3"/>
      <c r="I5" s="3"/>
      <c r="J5" s="3" t="s">
        <v>35</v>
      </c>
      <c r="K5" s="3" t="s">
        <v>9</v>
      </c>
    </row>
    <row r="6" spans="1:11" x14ac:dyDescent="0.3">
      <c r="A6" s="3"/>
      <c r="B6" s="3"/>
      <c r="C6" s="3"/>
      <c r="D6" s="3"/>
      <c r="E6" s="3" t="s">
        <v>36</v>
      </c>
      <c r="F6" s="3" t="s">
        <v>23</v>
      </c>
      <c r="G6" s="3" t="s">
        <v>37</v>
      </c>
      <c r="H6" s="3" t="s">
        <v>38</v>
      </c>
      <c r="I6" s="3" t="s">
        <v>21</v>
      </c>
      <c r="J6" s="3"/>
      <c r="K6" s="3"/>
    </row>
    <row r="7" spans="1:11" x14ac:dyDescent="0.3">
      <c r="A7" s="2" t="s">
        <v>66</v>
      </c>
      <c r="B7" s="3">
        <v>1</v>
      </c>
      <c r="C7" s="3" t="s">
        <v>61</v>
      </c>
      <c r="D7" s="3" t="s">
        <v>62</v>
      </c>
      <c r="E7" s="3"/>
      <c r="F7" s="21">
        <v>6466.17</v>
      </c>
      <c r="G7" s="3"/>
      <c r="H7" s="3"/>
      <c r="I7" s="3"/>
      <c r="J7" s="3"/>
      <c r="K7" s="3"/>
    </row>
    <row r="8" spans="1:11" ht="15.6" x14ac:dyDescent="0.3">
      <c r="A8" s="4"/>
      <c r="B8" s="3"/>
      <c r="C8" s="3"/>
      <c r="D8" s="3"/>
      <c r="E8" s="3"/>
      <c r="F8" s="22"/>
      <c r="G8" s="3"/>
      <c r="H8" s="3"/>
      <c r="I8" s="3"/>
      <c r="J8" s="3"/>
      <c r="K8" s="3"/>
    </row>
    <row r="9" spans="1:11" ht="15.6" x14ac:dyDescent="0.3">
      <c r="A9" s="4"/>
      <c r="B9" s="3"/>
      <c r="C9" s="3"/>
      <c r="D9" s="3"/>
      <c r="E9" s="3"/>
      <c r="F9" s="22"/>
      <c r="G9" s="3"/>
      <c r="H9" s="3"/>
      <c r="I9" s="3"/>
      <c r="J9" s="3"/>
      <c r="K9" s="3"/>
    </row>
    <row r="10" spans="1:11" ht="15.6" x14ac:dyDescent="0.3">
      <c r="A10" s="2"/>
      <c r="B10" s="3"/>
      <c r="C10" s="3"/>
      <c r="D10" s="3"/>
      <c r="E10" s="3"/>
      <c r="F10" s="22"/>
      <c r="G10" s="3"/>
      <c r="H10" s="3"/>
      <c r="I10" s="3"/>
      <c r="J10" s="3"/>
      <c r="K10" s="3"/>
    </row>
    <row r="11" spans="1:11" ht="15.6" x14ac:dyDescent="0.3">
      <c r="A11" s="2"/>
      <c r="B11" s="3"/>
      <c r="C11" s="3"/>
      <c r="D11" s="3"/>
      <c r="E11" s="3"/>
      <c r="F11" s="22"/>
      <c r="G11" s="3"/>
      <c r="H11" s="3"/>
      <c r="I11" s="3"/>
      <c r="J11" s="3"/>
      <c r="K11" s="3"/>
    </row>
    <row r="12" spans="1:11" ht="15.6" x14ac:dyDescent="0.3">
      <c r="A12" s="3"/>
      <c r="B12" s="3"/>
      <c r="C12" s="3"/>
      <c r="D12" s="3"/>
      <c r="E12" s="3"/>
      <c r="F12" s="22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 t="s">
        <v>39</v>
      </c>
      <c r="E17" s="3">
        <f>SUM(E7:E13)</f>
        <v>0</v>
      </c>
      <c r="F17" s="3">
        <f>SUM(F7:F13)</f>
        <v>6466.17</v>
      </c>
      <c r="G17" s="3">
        <f>SUM(G7:G13)</f>
        <v>0</v>
      </c>
      <c r="H17" s="3">
        <f>SUM(H7:H13)</f>
        <v>0</v>
      </c>
      <c r="I17" s="3">
        <f>SUM(I7:I11)</f>
        <v>0</v>
      </c>
      <c r="J17" s="3">
        <f>SUM(E17:I17)</f>
        <v>6466.17</v>
      </c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 t="s">
        <v>24</v>
      </c>
      <c r="B22" s="3"/>
      <c r="C22" s="3"/>
      <c r="D22" s="3" t="s">
        <v>24</v>
      </c>
      <c r="E22" s="3"/>
      <c r="F22" s="3"/>
      <c r="G22" s="3"/>
      <c r="H22" s="3"/>
      <c r="I22" s="3"/>
      <c r="J22" s="3"/>
      <c r="K22" s="3"/>
    </row>
    <row r="24" spans="1:11" x14ac:dyDescent="0.3">
      <c r="A24" t="s">
        <v>63</v>
      </c>
      <c r="D24" t="s">
        <v>40</v>
      </c>
      <c r="E24" t="s">
        <v>64</v>
      </c>
    </row>
  </sheetData>
  <pageMargins left="0.7" right="0.7" top="0.75" bottom="0.75" header="0.3" footer="0.3"/>
  <pageSetup paperSize="9" scale="84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DDE5-032B-4947-86E6-46D0A9E9F14A}">
  <sheetPr>
    <pageSetUpPr fitToPage="1"/>
  </sheetPr>
  <dimension ref="A1:W124"/>
  <sheetViews>
    <sheetView workbookViewId="0">
      <pane xSplit="5" ySplit="4" topLeftCell="F35" activePane="bottomRight" state="frozen"/>
      <selection pane="topRight" activeCell="F1" sqref="F1"/>
      <selection pane="bottomLeft" activeCell="A5" sqref="A5"/>
      <selection pane="bottomRight" activeCell="A45" sqref="A45"/>
    </sheetView>
  </sheetViews>
  <sheetFormatPr defaultColWidth="9.109375" defaultRowHeight="14.4" x14ac:dyDescent="0.3"/>
  <cols>
    <col min="1" max="1" width="21.33203125" style="6" customWidth="1"/>
    <col min="2" max="2" width="11.44140625" style="6" bestFit="1" customWidth="1"/>
    <col min="3" max="3" width="14.88671875" style="6" bestFit="1" customWidth="1"/>
    <col min="4" max="4" width="22.109375" style="6" bestFit="1" customWidth="1"/>
    <col min="5" max="5" width="50.88671875" style="6" bestFit="1" customWidth="1"/>
    <col min="6" max="6" width="12.6640625" style="6" bestFit="1" customWidth="1"/>
    <col min="7" max="7" width="19.44140625" style="6" bestFit="1" customWidth="1"/>
    <col min="8" max="8" width="12.33203125" style="6" bestFit="1" customWidth="1"/>
    <col min="9" max="9" width="31.44140625" style="6" bestFit="1" customWidth="1"/>
    <col min="10" max="10" width="10.109375" style="6" bestFit="1" customWidth="1"/>
    <col min="11" max="11" width="9.5546875" style="6" bestFit="1" customWidth="1"/>
    <col min="12" max="12" width="11" style="6" bestFit="1" customWidth="1"/>
    <col min="13" max="13" width="5.88671875" style="6" bestFit="1" customWidth="1"/>
    <col min="14" max="14" width="8.44140625" style="6" bestFit="1" customWidth="1"/>
    <col min="15" max="15" width="17" style="6" bestFit="1" customWidth="1"/>
    <col min="16" max="16" width="11" style="6" bestFit="1" customWidth="1"/>
    <col min="17" max="17" width="7.5546875" style="6" customWidth="1"/>
    <col min="18" max="18" width="11" style="6" bestFit="1" customWidth="1"/>
    <col min="19" max="19" width="8.5546875" style="6" bestFit="1" customWidth="1"/>
    <col min="20" max="20" width="14.6640625" style="7" bestFit="1" customWidth="1"/>
    <col min="21" max="21" width="15.6640625" style="6" bestFit="1" customWidth="1"/>
    <col min="22" max="22" width="15.109375" style="6" bestFit="1" customWidth="1"/>
    <col min="23" max="23" width="25" style="6" bestFit="1" customWidth="1"/>
    <col min="24" max="16384" width="9.109375" style="6"/>
  </cols>
  <sheetData>
    <row r="1" spans="1:23" x14ac:dyDescent="0.3">
      <c r="A1" s="6" t="s">
        <v>73</v>
      </c>
    </row>
    <row r="3" spans="1:23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 t="s">
        <v>6</v>
      </c>
      <c r="T3" s="9" t="s">
        <v>7</v>
      </c>
      <c r="U3" s="8" t="s">
        <v>8</v>
      </c>
      <c r="V3" s="8" t="s">
        <v>9</v>
      </c>
      <c r="W3" s="8" t="s">
        <v>10</v>
      </c>
    </row>
    <row r="4" spans="1:23" ht="15.6" x14ac:dyDescent="0.3">
      <c r="A4" s="10"/>
      <c r="B4" s="10"/>
      <c r="C4" s="11"/>
      <c r="D4" s="11"/>
      <c r="E4" s="10"/>
      <c r="F4" s="8" t="s">
        <v>11</v>
      </c>
      <c r="G4" s="8" t="s">
        <v>12</v>
      </c>
      <c r="H4" s="8" t="s">
        <v>13</v>
      </c>
      <c r="I4" s="8" t="s">
        <v>54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/>
      <c r="T4" s="9"/>
      <c r="U4" s="8"/>
      <c r="V4" s="8"/>
      <c r="W4" s="8"/>
    </row>
    <row r="5" spans="1:23" ht="15.6" x14ac:dyDescent="0.3">
      <c r="A5" s="12"/>
      <c r="B5" s="8"/>
      <c r="C5" s="13"/>
      <c r="D5" s="13"/>
      <c r="E5" s="13"/>
      <c r="F5" s="14"/>
      <c r="G5" s="14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9">
        <f t="shared" ref="T5:T48" si="0">SUM(F5:S5)</f>
        <v>0</v>
      </c>
      <c r="U5" s="8">
        <f t="array" aca="1" ref="U5" ca="1">+T18+U5:U5:V45</f>
        <v>0</v>
      </c>
      <c r="V5" s="8" t="s">
        <v>65</v>
      </c>
      <c r="W5" s="8"/>
    </row>
    <row r="6" spans="1:23" ht="15.6" x14ac:dyDescent="0.3">
      <c r="A6" s="12"/>
      <c r="B6" s="8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>
        <f t="shared" si="0"/>
        <v>0</v>
      </c>
      <c r="U6" s="8">
        <v>501518</v>
      </c>
      <c r="V6" s="8"/>
      <c r="W6" s="8"/>
    </row>
    <row r="7" spans="1:23" ht="15.6" x14ac:dyDescent="0.3">
      <c r="A7" s="8"/>
      <c r="B7" s="8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9">
        <f t="shared" si="0"/>
        <v>0</v>
      </c>
      <c r="U7" s="8">
        <v>501519</v>
      </c>
      <c r="V7" s="8" t="s">
        <v>65</v>
      </c>
      <c r="W7" s="8">
        <v>173552264</v>
      </c>
    </row>
    <row r="8" spans="1:23" ht="15.6" x14ac:dyDescent="0.3">
      <c r="A8" s="12"/>
      <c r="B8" s="8"/>
      <c r="C8" s="13"/>
      <c r="D8" s="13"/>
      <c r="E8" s="13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>
        <f t="shared" si="0"/>
        <v>0</v>
      </c>
      <c r="U8" s="8">
        <v>501520</v>
      </c>
      <c r="V8" s="8" t="s">
        <v>65</v>
      </c>
      <c r="W8" s="8"/>
    </row>
    <row r="9" spans="1:23" ht="15.6" x14ac:dyDescent="0.3">
      <c r="A9" s="12"/>
      <c r="B9" s="8"/>
      <c r="C9" s="13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9">
        <f t="shared" si="0"/>
        <v>0</v>
      </c>
      <c r="U9" s="8">
        <v>501521</v>
      </c>
      <c r="V9" s="8" t="s">
        <v>65</v>
      </c>
      <c r="W9" s="8"/>
    </row>
    <row r="10" spans="1:23" ht="15.6" x14ac:dyDescent="0.3">
      <c r="A10" s="8"/>
      <c r="B10" s="8"/>
      <c r="C10" s="13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  <c r="U10" s="8">
        <v>501522</v>
      </c>
      <c r="V10" s="8" t="s">
        <v>65</v>
      </c>
      <c r="W10" s="8"/>
    </row>
    <row r="11" spans="1:23" ht="15.6" x14ac:dyDescent="0.3">
      <c r="A11" s="8"/>
      <c r="B11" s="8"/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/>
      <c r="U11" s="8">
        <v>501522</v>
      </c>
      <c r="V11" s="8" t="s">
        <v>65</v>
      </c>
      <c r="W11" s="8"/>
    </row>
    <row r="12" spans="1:23" ht="15.6" x14ac:dyDescent="0.3">
      <c r="A12" s="8"/>
      <c r="B12" s="8"/>
      <c r="C12" s="13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9">
        <f t="shared" si="0"/>
        <v>0</v>
      </c>
      <c r="U12" s="8"/>
      <c r="V12" s="8"/>
      <c r="W12" s="8"/>
    </row>
    <row r="13" spans="1:23" ht="15.6" x14ac:dyDescent="0.3">
      <c r="A13" s="8"/>
      <c r="B13" s="8"/>
      <c r="C13" s="13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9">
        <f t="shared" si="0"/>
        <v>0</v>
      </c>
      <c r="U13" s="8"/>
      <c r="V13" s="8"/>
      <c r="W13" s="8"/>
    </row>
    <row r="14" spans="1:23" ht="15.6" x14ac:dyDescent="0.3">
      <c r="A14" s="8"/>
      <c r="B14" s="8"/>
      <c r="C14" s="1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9">
        <f t="shared" si="0"/>
        <v>0</v>
      </c>
      <c r="U14" s="8"/>
      <c r="V14" s="8"/>
      <c r="W14" s="8"/>
    </row>
    <row r="15" spans="1:23" ht="15.6" x14ac:dyDescent="0.3">
      <c r="A15" s="8"/>
      <c r="B15" s="8"/>
      <c r="C15" s="1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>
        <f t="shared" si="0"/>
        <v>0</v>
      </c>
      <c r="U15" s="8"/>
      <c r="V15" s="8"/>
      <c r="W15" s="8"/>
    </row>
    <row r="16" spans="1:23" ht="15.6" x14ac:dyDescent="0.3">
      <c r="A16" s="8"/>
      <c r="B16" s="8"/>
      <c r="C16" s="1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9">
        <f t="shared" si="0"/>
        <v>0</v>
      </c>
      <c r="U16" s="8"/>
      <c r="V16" s="8"/>
      <c r="W16" s="8"/>
    </row>
    <row r="17" spans="1:23" ht="15.6" x14ac:dyDescent="0.3">
      <c r="A17" s="8"/>
      <c r="B17" s="8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>
        <f t="shared" si="0"/>
        <v>0</v>
      </c>
      <c r="U17" s="8"/>
      <c r="V17" s="8"/>
      <c r="W17" s="8"/>
    </row>
    <row r="18" spans="1:23" ht="15.6" x14ac:dyDescent="0.3">
      <c r="A18" s="8"/>
      <c r="B18" s="8"/>
      <c r="C18" s="1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5"/>
      <c r="U18" s="8"/>
      <c r="V18" s="8"/>
      <c r="W18" s="8"/>
    </row>
    <row r="19" spans="1:23" ht="15.6" x14ac:dyDescent="0.3">
      <c r="A19" s="8"/>
      <c r="B19" s="8"/>
      <c r="C19" s="13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>
        <f t="shared" si="0"/>
        <v>0</v>
      </c>
      <c r="U19" s="8"/>
      <c r="V19" s="8"/>
      <c r="W19" s="8"/>
    </row>
    <row r="20" spans="1:23" ht="15.6" x14ac:dyDescent="0.3">
      <c r="A20" s="8"/>
      <c r="B20" s="8"/>
      <c r="C20" s="13"/>
      <c r="D20" s="1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>
        <f t="shared" si="0"/>
        <v>0</v>
      </c>
      <c r="U20" s="8"/>
      <c r="V20" s="8"/>
      <c r="W20" s="8"/>
    </row>
    <row r="21" spans="1:23" ht="15.6" x14ac:dyDescent="0.3">
      <c r="A21" s="8"/>
      <c r="B21" s="8"/>
      <c r="C21" s="13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>
        <f t="shared" si="0"/>
        <v>0</v>
      </c>
      <c r="U21" s="8"/>
      <c r="V21" s="8"/>
      <c r="W21" s="8"/>
    </row>
    <row r="22" spans="1:23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>
        <f t="shared" si="0"/>
        <v>0</v>
      </c>
      <c r="U22" s="8"/>
      <c r="V22" s="8"/>
      <c r="W22" s="8"/>
    </row>
    <row r="23" spans="1:23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9">
        <f t="shared" si="0"/>
        <v>0</v>
      </c>
      <c r="U23" s="8"/>
      <c r="V23" s="8"/>
      <c r="W23" s="8"/>
    </row>
    <row r="24" spans="1:23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>
        <f t="shared" si="0"/>
        <v>0</v>
      </c>
      <c r="U24" s="8"/>
      <c r="V24" s="8"/>
      <c r="W24" s="8"/>
    </row>
    <row r="25" spans="1:23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9">
        <f t="shared" si="0"/>
        <v>0</v>
      </c>
      <c r="U25" s="8"/>
      <c r="V25" s="8"/>
      <c r="W25" s="8"/>
    </row>
    <row r="26" spans="1:23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>
        <f t="shared" si="0"/>
        <v>0</v>
      </c>
      <c r="U26" s="8"/>
      <c r="V26" s="8"/>
      <c r="W26" s="8"/>
    </row>
    <row r="27" spans="1:23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9">
        <f t="shared" si="0"/>
        <v>0</v>
      </c>
      <c r="U27" s="8"/>
      <c r="V27" s="8"/>
      <c r="W27" s="8"/>
    </row>
    <row r="28" spans="1:23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>
        <f t="shared" si="0"/>
        <v>0</v>
      </c>
      <c r="U28" s="8"/>
      <c r="V28" s="8"/>
      <c r="W28" s="8"/>
    </row>
    <row r="29" spans="1:23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9">
        <f t="shared" si="0"/>
        <v>0</v>
      </c>
      <c r="U29" s="8"/>
      <c r="V29" s="8"/>
      <c r="W29" s="8"/>
    </row>
    <row r="30" spans="1:23" x14ac:dyDescent="0.3">
      <c r="A30" s="8" t="s">
        <v>85</v>
      </c>
      <c r="B30" s="8"/>
      <c r="C30" s="8"/>
      <c r="D30" s="8" t="s">
        <v>60</v>
      </c>
      <c r="E30" s="8" t="s">
        <v>67</v>
      </c>
      <c r="F30" s="8">
        <v>321.5</v>
      </c>
      <c r="G30" s="8">
        <v>32.5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>
        <f t="shared" si="0"/>
        <v>354</v>
      </c>
      <c r="U30" s="8">
        <v>501556</v>
      </c>
      <c r="V30" s="8"/>
      <c r="W30" s="8"/>
    </row>
    <row r="31" spans="1:23" ht="15.6" x14ac:dyDescent="0.3">
      <c r="A31" s="8" t="s">
        <v>85</v>
      </c>
      <c r="B31" s="8"/>
      <c r="C31" s="8"/>
      <c r="D31" s="8" t="s">
        <v>60</v>
      </c>
      <c r="E31" s="8" t="s">
        <v>68</v>
      </c>
      <c r="F31" s="22"/>
      <c r="G31" s="8"/>
      <c r="H31" s="8">
        <v>80.489999999999995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>
        <f t="shared" si="0"/>
        <v>80.489999999999995</v>
      </c>
      <c r="U31" s="8">
        <v>501557</v>
      </c>
      <c r="V31" s="8"/>
      <c r="W31" s="8"/>
    </row>
    <row r="32" spans="1:23" ht="15.6" x14ac:dyDescent="0.3">
      <c r="A32" s="8" t="s">
        <v>85</v>
      </c>
      <c r="B32" s="8"/>
      <c r="C32" s="8"/>
      <c r="D32" s="8" t="s">
        <v>72</v>
      </c>
      <c r="E32" s="8" t="s">
        <v>69</v>
      </c>
      <c r="F32" s="22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v>47.34</v>
      </c>
      <c r="R32" s="8"/>
      <c r="S32" s="8"/>
      <c r="T32" s="9">
        <f t="shared" si="0"/>
        <v>47.34</v>
      </c>
      <c r="U32" s="8">
        <v>501558</v>
      </c>
      <c r="V32" s="8"/>
      <c r="W32" s="8"/>
    </row>
    <row r="33" spans="1:23" ht="15.6" x14ac:dyDescent="0.3">
      <c r="A33" s="8" t="s">
        <v>85</v>
      </c>
      <c r="B33" s="8"/>
      <c r="C33" s="8"/>
      <c r="D33" s="8" t="s">
        <v>57</v>
      </c>
      <c r="E33" s="8" t="s">
        <v>70</v>
      </c>
      <c r="F33" s="22"/>
      <c r="G33" s="8"/>
      <c r="H33" s="8"/>
      <c r="I33" s="8"/>
      <c r="J33" s="8"/>
      <c r="K33" s="8"/>
      <c r="L33" s="8"/>
      <c r="M33" s="8"/>
      <c r="N33" s="8"/>
      <c r="O33" s="8">
        <v>337</v>
      </c>
      <c r="P33" s="8"/>
      <c r="Q33" s="8"/>
      <c r="R33" s="8"/>
      <c r="S33" s="8">
        <v>0</v>
      </c>
      <c r="T33" s="9">
        <f t="shared" si="0"/>
        <v>337</v>
      </c>
      <c r="U33" s="8">
        <v>501559</v>
      </c>
      <c r="V33" s="8"/>
      <c r="W33" s="8"/>
    </row>
    <row r="34" spans="1:23" ht="15.6" x14ac:dyDescent="0.3">
      <c r="A34" s="8" t="s">
        <v>85</v>
      </c>
      <c r="B34" s="8"/>
      <c r="C34" s="8"/>
      <c r="D34" s="8" t="s">
        <v>59</v>
      </c>
      <c r="E34" s="8" t="s">
        <v>71</v>
      </c>
      <c r="F34" s="22"/>
      <c r="G34" s="8"/>
      <c r="H34" s="8"/>
      <c r="I34" s="8"/>
      <c r="J34" s="8"/>
      <c r="K34" s="8"/>
      <c r="L34" s="8"/>
      <c r="M34" s="8"/>
      <c r="N34" s="8">
        <v>65</v>
      </c>
      <c r="O34" s="8"/>
      <c r="P34" s="8"/>
      <c r="Q34" s="8"/>
      <c r="R34" s="8"/>
      <c r="S34" s="8">
        <v>13</v>
      </c>
      <c r="T34" s="9">
        <f t="shared" si="0"/>
        <v>78</v>
      </c>
      <c r="U34" s="8">
        <v>501560</v>
      </c>
      <c r="V34" s="8"/>
      <c r="W34" s="8"/>
    </row>
    <row r="35" spans="1:23" x14ac:dyDescent="0.3">
      <c r="A35" s="8" t="s">
        <v>86</v>
      </c>
      <c r="B35" s="8"/>
      <c r="C35" s="8"/>
      <c r="D35" s="8" t="s">
        <v>60</v>
      </c>
      <c r="E35" s="8" t="s">
        <v>76</v>
      </c>
      <c r="F35" s="8">
        <v>321.5</v>
      </c>
      <c r="G35" s="8">
        <v>32.5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>
        <f t="shared" si="0"/>
        <v>354</v>
      </c>
      <c r="U35" s="8">
        <v>501561</v>
      </c>
      <c r="V35" s="8"/>
      <c r="W35" s="8"/>
    </row>
    <row r="36" spans="1:23" x14ac:dyDescent="0.3">
      <c r="A36" s="8" t="s">
        <v>86</v>
      </c>
      <c r="B36" s="8"/>
      <c r="C36" s="8"/>
      <c r="D36" s="8" t="s">
        <v>56</v>
      </c>
      <c r="E36" s="8" t="s">
        <v>77</v>
      </c>
      <c r="F36" s="8"/>
      <c r="G36" s="8"/>
      <c r="H36" s="8">
        <v>80.489999999999995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>
        <f t="shared" si="0"/>
        <v>80.489999999999995</v>
      </c>
      <c r="U36" s="8">
        <v>501562</v>
      </c>
      <c r="V36" s="8"/>
      <c r="W36" s="8"/>
    </row>
    <row r="37" spans="1:23" x14ac:dyDescent="0.3">
      <c r="A37" s="8" t="s">
        <v>86</v>
      </c>
      <c r="B37" s="8"/>
      <c r="C37" s="8"/>
      <c r="D37" s="8" t="s">
        <v>57</v>
      </c>
      <c r="E37" s="8" t="s">
        <v>78</v>
      </c>
      <c r="F37" s="8"/>
      <c r="G37" s="8"/>
      <c r="H37" s="8"/>
      <c r="I37" s="8"/>
      <c r="J37" s="8"/>
      <c r="K37" s="8"/>
      <c r="L37" s="8">
        <v>370</v>
      </c>
      <c r="M37" s="8"/>
      <c r="N37" s="8"/>
      <c r="O37" s="8"/>
      <c r="P37" s="8"/>
      <c r="Q37" s="8"/>
      <c r="R37" s="8"/>
      <c r="S37" s="8"/>
      <c r="T37" s="9">
        <f t="shared" si="0"/>
        <v>370</v>
      </c>
      <c r="U37" s="8">
        <v>501563</v>
      </c>
      <c r="V37" s="8"/>
      <c r="W37" s="8"/>
    </row>
    <row r="38" spans="1:23" x14ac:dyDescent="0.3">
      <c r="A38" s="8" t="s">
        <v>86</v>
      </c>
      <c r="B38" s="8"/>
      <c r="C38" s="8"/>
      <c r="D38" s="8" t="s">
        <v>23</v>
      </c>
      <c r="E38" s="8" t="s">
        <v>79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>
        <v>113.78</v>
      </c>
      <c r="S38" s="8">
        <v>22.76</v>
      </c>
      <c r="T38" s="9">
        <f t="shared" si="0"/>
        <v>136.54</v>
      </c>
      <c r="U38" s="8">
        <v>501564</v>
      </c>
      <c r="V38" s="8"/>
      <c r="W38" s="8"/>
    </row>
    <row r="39" spans="1:23" x14ac:dyDescent="0.3">
      <c r="A39" s="8" t="s">
        <v>86</v>
      </c>
      <c r="B39" s="8"/>
      <c r="C39" s="8"/>
      <c r="D39" s="8" t="s">
        <v>81</v>
      </c>
      <c r="E39" s="8" t="s">
        <v>80</v>
      </c>
      <c r="F39" s="8"/>
      <c r="G39" s="8"/>
      <c r="H39" s="8"/>
      <c r="I39" s="8"/>
      <c r="J39" s="8"/>
      <c r="K39" s="8">
        <v>2180.62</v>
      </c>
      <c r="L39" s="8"/>
      <c r="M39" s="8"/>
      <c r="N39" s="8"/>
      <c r="O39" s="8"/>
      <c r="P39" s="8"/>
      <c r="Q39" s="8"/>
      <c r="R39" s="8"/>
      <c r="S39" s="8"/>
      <c r="T39" s="9">
        <f t="shared" si="0"/>
        <v>2180.62</v>
      </c>
      <c r="U39" s="8">
        <v>501565</v>
      </c>
      <c r="V39" s="8"/>
      <c r="W39" s="8"/>
    </row>
    <row r="40" spans="1:23" x14ac:dyDescent="0.3">
      <c r="A40" s="8" t="s">
        <v>87</v>
      </c>
      <c r="B40" s="8"/>
      <c r="C40" s="8"/>
      <c r="D40" s="8" t="s">
        <v>60</v>
      </c>
      <c r="E40" s="8" t="s">
        <v>82</v>
      </c>
      <c r="F40" s="8">
        <v>321.5</v>
      </c>
      <c r="G40" s="8">
        <v>32.5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>
        <f t="shared" si="0"/>
        <v>354</v>
      </c>
      <c r="U40" s="8">
        <v>501566</v>
      </c>
      <c r="V40" s="8"/>
      <c r="W40" s="8"/>
    </row>
    <row r="41" spans="1:23" x14ac:dyDescent="0.3">
      <c r="A41" s="8" t="s">
        <v>87</v>
      </c>
      <c r="B41" s="8"/>
      <c r="C41" s="8"/>
      <c r="D41" s="8" t="s">
        <v>56</v>
      </c>
      <c r="E41" s="8" t="s">
        <v>58</v>
      </c>
      <c r="F41" s="8"/>
      <c r="G41" s="8"/>
      <c r="H41" s="8">
        <v>80.489999999999995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9">
        <f t="shared" si="0"/>
        <v>80.489999999999995</v>
      </c>
      <c r="U41" s="8">
        <v>501567</v>
      </c>
      <c r="V41" s="8"/>
      <c r="W41" s="8"/>
    </row>
    <row r="42" spans="1:23" x14ac:dyDescent="0.3">
      <c r="A42" s="8" t="s">
        <v>88</v>
      </c>
      <c r="B42" s="8"/>
      <c r="C42" s="8"/>
      <c r="D42" s="8" t="s">
        <v>60</v>
      </c>
      <c r="E42" s="8" t="s">
        <v>82</v>
      </c>
      <c r="F42" s="8">
        <v>643</v>
      </c>
      <c r="G42" s="8">
        <v>65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9">
        <f t="shared" ref="T42:T47" si="1">SUM(F42:S42)</f>
        <v>708</v>
      </c>
      <c r="U42" s="8">
        <v>501568</v>
      </c>
      <c r="V42" s="8"/>
      <c r="W42" s="8"/>
    </row>
    <row r="43" spans="1:23" x14ac:dyDescent="0.3">
      <c r="A43" s="8" t="s">
        <v>89</v>
      </c>
      <c r="B43" s="8"/>
      <c r="C43" s="8"/>
      <c r="D43" s="8" t="s">
        <v>56</v>
      </c>
      <c r="E43" s="8" t="s">
        <v>83</v>
      </c>
      <c r="F43" s="8"/>
      <c r="G43" s="8"/>
      <c r="H43" s="8">
        <v>160.97999999999999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9">
        <f t="shared" si="1"/>
        <v>160.97999999999999</v>
      </c>
      <c r="U43" s="8">
        <v>501569</v>
      </c>
      <c r="V43" s="8"/>
      <c r="W43" s="8"/>
    </row>
    <row r="44" spans="1:23" x14ac:dyDescent="0.3">
      <c r="A44" s="8" t="s">
        <v>90</v>
      </c>
      <c r="B44" s="8"/>
      <c r="C44" s="8"/>
      <c r="D44" s="8" t="s">
        <v>59</v>
      </c>
      <c r="E44" s="8" t="s">
        <v>84</v>
      </c>
      <c r="F44" s="8"/>
      <c r="G44" s="8"/>
      <c r="H44" s="8"/>
      <c r="I44" s="8"/>
      <c r="J44" s="8"/>
      <c r="K44" s="8"/>
      <c r="L44" s="8"/>
      <c r="M44" s="8"/>
      <c r="N44" s="8">
        <v>134.38</v>
      </c>
      <c r="O44" s="8"/>
      <c r="P44" s="8"/>
      <c r="Q44" s="8"/>
      <c r="R44" s="8"/>
      <c r="S44" s="8">
        <v>26.88</v>
      </c>
      <c r="T44" s="9">
        <f t="shared" si="1"/>
        <v>161.26</v>
      </c>
      <c r="U44" s="8">
        <v>501570</v>
      </c>
      <c r="V44" s="8"/>
      <c r="W44" s="8"/>
    </row>
    <row r="45" spans="1:23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9">
        <f t="shared" si="1"/>
        <v>0</v>
      </c>
      <c r="U45" s="17"/>
      <c r="V45" s="8"/>
      <c r="W45" s="8"/>
    </row>
    <row r="46" spans="1:23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>
        <f t="shared" si="1"/>
        <v>0</v>
      </c>
      <c r="U46" s="17"/>
      <c r="V46" s="8"/>
      <c r="W46" s="8"/>
    </row>
    <row r="47" spans="1:23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>
        <f t="shared" si="1"/>
        <v>0</v>
      </c>
      <c r="U47" s="17"/>
      <c r="V47" s="8"/>
      <c r="W47" s="8"/>
    </row>
    <row r="48" spans="1:23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>
        <f t="shared" si="0"/>
        <v>0</v>
      </c>
      <c r="U48" s="17"/>
      <c r="V48" s="8"/>
      <c r="W48" s="8"/>
    </row>
    <row r="49" spans="4:22" x14ac:dyDescent="0.3">
      <c r="F49" s="18">
        <f>SUM(F5:F48)</f>
        <v>1607.5</v>
      </c>
      <c r="G49" s="18">
        <f t="shared" ref="G49:L49" si="2">SUM(G5:G48)</f>
        <v>162.5</v>
      </c>
      <c r="H49" s="18">
        <f t="shared" si="2"/>
        <v>402.44999999999993</v>
      </c>
      <c r="I49" s="18">
        <f t="shared" si="2"/>
        <v>0</v>
      </c>
      <c r="J49" s="18">
        <f t="shared" si="2"/>
        <v>0</v>
      </c>
      <c r="K49" s="18">
        <f t="shared" si="2"/>
        <v>2180.62</v>
      </c>
      <c r="L49" s="18">
        <f t="shared" si="2"/>
        <v>370</v>
      </c>
      <c r="M49" s="18">
        <f t="shared" ref="M49:S49" si="3">SUM(M5:M48)</f>
        <v>0</v>
      </c>
      <c r="N49" s="18">
        <f t="shared" si="3"/>
        <v>199.38</v>
      </c>
      <c r="O49" s="18">
        <f t="shared" si="3"/>
        <v>337</v>
      </c>
      <c r="P49" s="18">
        <f t="shared" si="3"/>
        <v>0</v>
      </c>
      <c r="Q49" s="18">
        <f t="shared" si="3"/>
        <v>47.34</v>
      </c>
      <c r="R49" s="18">
        <f t="shared" si="3"/>
        <v>113.78</v>
      </c>
      <c r="S49" s="18">
        <f t="shared" si="3"/>
        <v>62.64</v>
      </c>
      <c r="T49" s="6">
        <f>SUBTOTAL(9,T5:T48)</f>
        <v>5483.2099999999991</v>
      </c>
    </row>
    <row r="50" spans="4:22" x14ac:dyDescent="0.3">
      <c r="S50" s="18">
        <f>SUM(F49:S49)</f>
        <v>5483.21</v>
      </c>
    </row>
    <row r="51" spans="4:22" x14ac:dyDescent="0.3">
      <c r="V51" s="19"/>
    </row>
    <row r="52" spans="4:22" x14ac:dyDescent="0.3">
      <c r="F52" s="18"/>
    </row>
    <row r="61" spans="4:22" x14ac:dyDescent="0.3">
      <c r="F61" s="7"/>
    </row>
    <row r="62" spans="4:22" x14ac:dyDescent="0.3">
      <c r="D62" s="6" t="s">
        <v>24</v>
      </c>
      <c r="H62" s="6" t="s">
        <v>24</v>
      </c>
      <c r="R62" s="6" t="s">
        <v>25</v>
      </c>
    </row>
    <row r="64" spans="4:22" x14ac:dyDescent="0.3">
      <c r="D64" s="6" t="s">
        <v>26</v>
      </c>
      <c r="E64" s="6" t="s">
        <v>27</v>
      </c>
      <c r="H64" s="6" t="s">
        <v>28</v>
      </c>
    </row>
    <row r="67" spans="6:14" x14ac:dyDescent="0.3">
      <c r="F67" s="6">
        <f t="shared" ref="F67:N67" si="4">SUM(F5:F61)</f>
        <v>3215</v>
      </c>
      <c r="G67" s="6">
        <f t="shared" si="4"/>
        <v>325</v>
      </c>
      <c r="H67" s="6">
        <f t="shared" si="4"/>
        <v>804.89999999999986</v>
      </c>
      <c r="I67" s="6">
        <f t="shared" si="4"/>
        <v>0</v>
      </c>
      <c r="J67" s="6">
        <f t="shared" si="4"/>
        <v>0</v>
      </c>
      <c r="K67" s="6">
        <f t="shared" si="4"/>
        <v>4361.24</v>
      </c>
      <c r="L67" s="6">
        <f t="shared" si="4"/>
        <v>740</v>
      </c>
      <c r="M67" s="6">
        <f t="shared" si="4"/>
        <v>0</v>
      </c>
      <c r="N67" s="6">
        <f t="shared" si="4"/>
        <v>398.76</v>
      </c>
    </row>
    <row r="121" spans="1:20" x14ac:dyDescent="0.3">
      <c r="A121" s="6" t="s">
        <v>29</v>
      </c>
    </row>
    <row r="123" spans="1:20" x14ac:dyDescent="0.3">
      <c r="A123" s="6" t="s">
        <v>30</v>
      </c>
      <c r="E123" s="6" t="s">
        <v>31</v>
      </c>
    </row>
    <row r="124" spans="1:20" x14ac:dyDescent="0.3">
      <c r="T124" s="7">
        <f>SUBTOTAL(9,T5:T67)</f>
        <v>5483.2099999999991</v>
      </c>
    </row>
  </sheetData>
  <autoFilter ref="T1:T123" xr:uid="{442EDDE5-032B-4947-86E6-46D0A9E9F14A}"/>
  <pageMargins left="0.7" right="0.7" top="0.75" bottom="0.75" header="0.3" footer="0.3"/>
  <pageSetup paperSize="9" scale="34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9551-BEE8-4E6E-BDD3-DC24A4C80187}">
  <dimension ref="A1:K71"/>
  <sheetViews>
    <sheetView tabSelected="1" topLeftCell="A5" zoomScale="108" workbookViewId="0">
      <selection activeCell="E5" sqref="E5"/>
    </sheetView>
  </sheetViews>
  <sheetFormatPr defaultRowHeight="14.4" x14ac:dyDescent="0.3"/>
  <cols>
    <col min="1" max="1" width="20.88671875" customWidth="1"/>
    <col min="2" max="2" width="22.5546875" customWidth="1"/>
    <col min="3" max="3" width="12.21875" customWidth="1"/>
    <col min="4" max="4" width="14.88671875" customWidth="1"/>
    <col min="5" max="5" width="14.6640625" customWidth="1"/>
    <col min="7" max="7" width="14.5546875" customWidth="1"/>
    <col min="9" max="9" width="12.6640625" customWidth="1"/>
    <col min="10" max="10" width="13.33203125" customWidth="1"/>
    <col min="11" max="11" width="14.88671875" bestFit="1" customWidth="1"/>
    <col min="13" max="13" width="9.88671875" bestFit="1" customWidth="1"/>
  </cols>
  <sheetData>
    <row r="1" spans="1:5" x14ac:dyDescent="0.3">
      <c r="A1" s="25" t="s">
        <v>101</v>
      </c>
    </row>
    <row r="2" spans="1:5" x14ac:dyDescent="0.3">
      <c r="A2" s="25" t="s">
        <v>75</v>
      </c>
    </row>
    <row r="4" spans="1:5" x14ac:dyDescent="0.3">
      <c r="A4" t="s">
        <v>91</v>
      </c>
      <c r="C4" t="s">
        <v>92</v>
      </c>
    </row>
    <row r="5" spans="1:5" x14ac:dyDescent="0.3">
      <c r="A5" t="s">
        <v>41</v>
      </c>
      <c r="C5" t="s">
        <v>93</v>
      </c>
      <c r="D5" s="27">
        <v>8311.9699999999993</v>
      </c>
      <c r="E5" s="27"/>
    </row>
    <row r="6" spans="1:5" x14ac:dyDescent="0.3">
      <c r="A6" t="s">
        <v>42</v>
      </c>
      <c r="C6" t="s">
        <v>94</v>
      </c>
      <c r="D6" s="28">
        <v>5583.78</v>
      </c>
      <c r="E6" s="28"/>
    </row>
    <row r="7" spans="1:5" x14ac:dyDescent="0.3">
      <c r="A7" t="s">
        <v>43</v>
      </c>
      <c r="C7" t="s">
        <v>95</v>
      </c>
      <c r="D7" s="28">
        <v>36486.6</v>
      </c>
      <c r="E7" s="28"/>
    </row>
    <row r="8" spans="1:5" x14ac:dyDescent="0.3">
      <c r="D8" t="s">
        <v>99</v>
      </c>
      <c r="E8" s="29">
        <f>SUM(D5:D7)</f>
        <v>50382.35</v>
      </c>
    </row>
    <row r="9" spans="1:5" x14ac:dyDescent="0.3">
      <c r="A9" t="s">
        <v>44</v>
      </c>
      <c r="C9">
        <v>501556</v>
      </c>
      <c r="D9" s="5">
        <v>26</v>
      </c>
      <c r="E9" s="1"/>
    </row>
    <row r="10" spans="1:5" s="24" customFormat="1" x14ac:dyDescent="0.3">
      <c r="A10" s="24" t="s">
        <v>102</v>
      </c>
      <c r="C10" s="24" t="s">
        <v>103</v>
      </c>
      <c r="D10" s="5">
        <v>6149.88</v>
      </c>
      <c r="E10" s="1"/>
    </row>
    <row r="11" spans="1:5" s="26" customFormat="1" x14ac:dyDescent="0.3">
      <c r="D11" s="5" t="s">
        <v>99</v>
      </c>
      <c r="E11" s="1">
        <f>SUM(D9:D10)</f>
        <v>6175.88</v>
      </c>
    </row>
    <row r="12" spans="1:5" x14ac:dyDescent="0.3">
      <c r="A12" s="39" t="s">
        <v>45</v>
      </c>
      <c r="B12" s="39"/>
      <c r="E12" s="30">
        <f>E8-E11</f>
        <v>44206.47</v>
      </c>
    </row>
    <row r="14" spans="1:5" x14ac:dyDescent="0.3">
      <c r="A14" s="25" t="s">
        <v>46</v>
      </c>
    </row>
    <row r="15" spans="1:5" x14ac:dyDescent="0.3">
      <c r="A15" t="s">
        <v>47</v>
      </c>
      <c r="D15" s="28">
        <v>12932.34</v>
      </c>
      <c r="E15" s="28"/>
    </row>
    <row r="16" spans="1:5" x14ac:dyDescent="0.3">
      <c r="A16" t="s">
        <v>36</v>
      </c>
      <c r="D16" s="28">
        <v>629.27</v>
      </c>
      <c r="E16" s="28"/>
    </row>
    <row r="17" spans="1:7" x14ac:dyDescent="0.3">
      <c r="A17" t="s">
        <v>48</v>
      </c>
      <c r="D17" s="28">
        <f>+INCOME!G17</f>
        <v>0</v>
      </c>
      <c r="E17" s="28"/>
    </row>
    <row r="18" spans="1:7" x14ac:dyDescent="0.3">
      <c r="C18" s="36" t="s">
        <v>100</v>
      </c>
      <c r="D18" t="s">
        <v>99</v>
      </c>
      <c r="E18" s="32">
        <f>SUM(D14:D17)</f>
        <v>13561.61</v>
      </c>
    </row>
    <row r="20" spans="1:7" x14ac:dyDescent="0.3">
      <c r="A20" t="s">
        <v>49</v>
      </c>
      <c r="C20" s="36" t="s">
        <v>100</v>
      </c>
      <c r="D20" t="s">
        <v>99</v>
      </c>
      <c r="E20" s="37">
        <f>E12+E18</f>
        <v>57768.08</v>
      </c>
    </row>
    <row r="21" spans="1:7" x14ac:dyDescent="0.3">
      <c r="A21" s="25" t="s">
        <v>50</v>
      </c>
    </row>
    <row r="23" spans="1:7" x14ac:dyDescent="0.3">
      <c r="A23" t="s">
        <v>112</v>
      </c>
      <c r="D23" s="1">
        <v>2009.95</v>
      </c>
      <c r="E23" s="1"/>
    </row>
    <row r="24" spans="1:7" x14ac:dyDescent="0.3">
      <c r="A24" t="s">
        <v>51</v>
      </c>
      <c r="D24" s="1">
        <v>10295.48</v>
      </c>
      <c r="E24" s="1"/>
    </row>
    <row r="25" spans="1:7" x14ac:dyDescent="0.3">
      <c r="C25" t="s">
        <v>100</v>
      </c>
      <c r="E25" s="31">
        <f>SUM(D23:D24)</f>
        <v>12305.43</v>
      </c>
    </row>
    <row r="26" spans="1:7" s="26" customFormat="1" x14ac:dyDescent="0.3">
      <c r="E26" s="1"/>
    </row>
    <row r="27" spans="1:7" s="23" customFormat="1" x14ac:dyDescent="0.3">
      <c r="E27" s="1"/>
    </row>
    <row r="28" spans="1:7" s="24" customFormat="1" ht="15" thickBot="1" x14ac:dyDescent="0.35">
      <c r="E28" s="37"/>
    </row>
    <row r="29" spans="1:7" ht="15" thickBot="1" x14ac:dyDescent="0.35">
      <c r="C29" t="s">
        <v>52</v>
      </c>
      <c r="E29" s="33">
        <f>E20-E25</f>
        <v>45462.65</v>
      </c>
    </row>
    <row r="31" spans="1:7" x14ac:dyDescent="0.3">
      <c r="A31" s="25" t="s">
        <v>97</v>
      </c>
      <c r="C31" t="s">
        <v>96</v>
      </c>
    </row>
    <row r="32" spans="1:7" x14ac:dyDescent="0.3">
      <c r="A32" t="s">
        <v>41</v>
      </c>
      <c r="C32" s="20" t="s">
        <v>93</v>
      </c>
      <c r="D32" s="27">
        <v>4131.33</v>
      </c>
      <c r="E32" s="27"/>
      <c r="G32" s="1"/>
    </row>
    <row r="33" spans="1:9" x14ac:dyDescent="0.3">
      <c r="A33" t="s">
        <v>42</v>
      </c>
      <c r="C33" s="20" t="s">
        <v>94</v>
      </c>
      <c r="D33" s="28">
        <v>37037.019999999997</v>
      </c>
      <c r="E33" s="28"/>
      <c r="G33" s="1"/>
    </row>
    <row r="34" spans="1:9" ht="15" thickBot="1" x14ac:dyDescent="0.35">
      <c r="A34" t="s">
        <v>53</v>
      </c>
      <c r="C34" s="20" t="s">
        <v>95</v>
      </c>
      <c r="D34" s="28">
        <v>5662.63</v>
      </c>
      <c r="E34" s="28"/>
      <c r="G34" s="1"/>
    </row>
    <row r="35" spans="1:9" ht="15" thickBot="1" x14ac:dyDescent="0.35">
      <c r="C35" t="s">
        <v>100</v>
      </c>
      <c r="E35" s="34">
        <f>SUM(D32:D34)</f>
        <v>46830.979999999996</v>
      </c>
    </row>
    <row r="37" spans="1:9" x14ac:dyDescent="0.3">
      <c r="A37" t="s">
        <v>104</v>
      </c>
      <c r="C37" t="s">
        <v>98</v>
      </c>
      <c r="E37" s="1"/>
      <c r="G37" s="1"/>
      <c r="I37" s="1"/>
    </row>
    <row r="38" spans="1:9" s="24" customFormat="1" x14ac:dyDescent="0.3">
      <c r="A38" s="24" t="s">
        <v>106</v>
      </c>
      <c r="D38" s="24">
        <v>965.88</v>
      </c>
      <c r="E38" s="1"/>
      <c r="G38" s="1"/>
      <c r="I38" s="1"/>
    </row>
    <row r="39" spans="1:9" s="24" customFormat="1" x14ac:dyDescent="0.3">
      <c r="E39" s="1"/>
      <c r="G39" s="1"/>
      <c r="I39" s="1"/>
    </row>
    <row r="40" spans="1:9" x14ac:dyDescent="0.3">
      <c r="A40" t="s">
        <v>105</v>
      </c>
      <c r="B40" t="s">
        <v>56</v>
      </c>
      <c r="C40">
        <v>501557</v>
      </c>
      <c r="D40">
        <v>80.489999999999995</v>
      </c>
      <c r="E40" s="1"/>
    </row>
    <row r="41" spans="1:9" s="23" customFormat="1" x14ac:dyDescent="0.3">
      <c r="B41" s="23" t="s">
        <v>56</v>
      </c>
      <c r="C41" s="23">
        <v>501562</v>
      </c>
      <c r="D41" s="23">
        <v>80.489999999999995</v>
      </c>
      <c r="E41" s="1"/>
    </row>
    <row r="42" spans="1:9" s="23" customFormat="1" x14ac:dyDescent="0.3">
      <c r="B42" s="23" t="s">
        <v>56</v>
      </c>
      <c r="C42" s="23">
        <v>501567</v>
      </c>
      <c r="D42" s="23">
        <v>80.489999999999995</v>
      </c>
      <c r="E42" s="1"/>
    </row>
    <row r="43" spans="1:9" s="23" customFormat="1" x14ac:dyDescent="0.3">
      <c r="B43" s="23" t="s">
        <v>56</v>
      </c>
      <c r="C43" s="23">
        <v>501569</v>
      </c>
      <c r="D43" s="23">
        <v>160.97999999999999</v>
      </c>
      <c r="E43" s="1">
        <f>SUM(D38:D43)</f>
        <v>1368.33</v>
      </c>
    </row>
    <row r="44" spans="1:9" s="23" customFormat="1" ht="15" thickBot="1" x14ac:dyDescent="0.35">
      <c r="E44" s="1"/>
    </row>
    <row r="45" spans="1:9" ht="15" thickBot="1" x14ac:dyDescent="0.35">
      <c r="C45" t="s">
        <v>52</v>
      </c>
      <c r="E45" s="35">
        <f>SUM(E35-E43)</f>
        <v>45462.649999999994</v>
      </c>
    </row>
    <row r="47" spans="1:9" x14ac:dyDescent="0.3">
      <c r="E47" s="1"/>
    </row>
    <row r="48" spans="1:9" x14ac:dyDescent="0.3">
      <c r="A48" s="25" t="s">
        <v>101</v>
      </c>
    </row>
    <row r="49" spans="1:11" s="26" customFormat="1" x14ac:dyDescent="0.3">
      <c r="A49" s="25" t="s">
        <v>75</v>
      </c>
    </row>
    <row r="50" spans="1:11" s="36" customFormat="1" x14ac:dyDescent="0.3">
      <c r="A50" s="25"/>
    </row>
    <row r="51" spans="1:11" x14ac:dyDescent="0.3">
      <c r="A51" t="s">
        <v>108</v>
      </c>
      <c r="C51" t="s">
        <v>107</v>
      </c>
      <c r="K51" s="1"/>
    </row>
    <row r="52" spans="1:11" s="26" customFormat="1" x14ac:dyDescent="0.3">
      <c r="K52" s="1"/>
    </row>
    <row r="53" spans="1:11" x14ac:dyDescent="0.3">
      <c r="A53" t="s">
        <v>110</v>
      </c>
      <c r="B53" t="s">
        <v>111</v>
      </c>
      <c r="C53">
        <v>501518</v>
      </c>
      <c r="D53" s="5">
        <v>80.489999999999995</v>
      </c>
      <c r="K53" s="1"/>
    </row>
    <row r="54" spans="1:11" x14ac:dyDescent="0.3">
      <c r="B54" s="36" t="s">
        <v>111</v>
      </c>
      <c r="C54">
        <v>501524</v>
      </c>
      <c r="D54" s="5">
        <v>80.489999999999995</v>
      </c>
    </row>
    <row r="55" spans="1:11" x14ac:dyDescent="0.3">
      <c r="B55" s="36" t="s">
        <v>111</v>
      </c>
      <c r="C55">
        <v>501527</v>
      </c>
      <c r="D55" s="5">
        <v>80.489999999999995</v>
      </c>
    </row>
    <row r="56" spans="1:11" x14ac:dyDescent="0.3">
      <c r="B56" s="36" t="s">
        <v>111</v>
      </c>
      <c r="C56">
        <v>501530</v>
      </c>
      <c r="D56" s="5">
        <v>80.489999999999995</v>
      </c>
    </row>
    <row r="57" spans="1:11" x14ac:dyDescent="0.3">
      <c r="B57" s="36" t="s">
        <v>111</v>
      </c>
      <c r="C57">
        <v>501532</v>
      </c>
      <c r="D57" s="5">
        <v>80.489999999999995</v>
      </c>
    </row>
    <row r="58" spans="1:11" x14ac:dyDescent="0.3">
      <c r="B58" s="36" t="s">
        <v>111</v>
      </c>
      <c r="C58">
        <v>501538</v>
      </c>
      <c r="D58" s="5">
        <v>80.489999999999995</v>
      </c>
    </row>
    <row r="59" spans="1:11" x14ac:dyDescent="0.3">
      <c r="B59" s="36" t="s">
        <v>111</v>
      </c>
      <c r="C59">
        <v>501541</v>
      </c>
      <c r="D59" s="5">
        <v>80.489999999999995</v>
      </c>
    </row>
    <row r="60" spans="1:11" x14ac:dyDescent="0.3">
      <c r="B60" s="36" t="s">
        <v>111</v>
      </c>
      <c r="C60">
        <v>501543</v>
      </c>
      <c r="D60" s="5">
        <v>160.97999999999999</v>
      </c>
    </row>
    <row r="61" spans="1:11" x14ac:dyDescent="0.3">
      <c r="B61" s="36" t="s">
        <v>111</v>
      </c>
      <c r="C61">
        <v>501549</v>
      </c>
      <c r="D61" s="5">
        <v>80.489999999999995</v>
      </c>
    </row>
    <row r="62" spans="1:11" x14ac:dyDescent="0.3">
      <c r="B62" s="36" t="s">
        <v>111</v>
      </c>
      <c r="C62">
        <v>501553</v>
      </c>
      <c r="D62" s="5">
        <v>80.489999999999995</v>
      </c>
    </row>
    <row r="63" spans="1:11" x14ac:dyDescent="0.3">
      <c r="B63" s="36" t="s">
        <v>111</v>
      </c>
      <c r="C63">
        <v>501555</v>
      </c>
      <c r="D63" s="5">
        <v>80.489999999999995</v>
      </c>
      <c r="E63" s="5">
        <f>SUM(D53:D63)</f>
        <v>965.88</v>
      </c>
    </row>
    <row r="64" spans="1:11" x14ac:dyDescent="0.3">
      <c r="B64" s="36"/>
    </row>
    <row r="65" spans="1:5" x14ac:dyDescent="0.3">
      <c r="A65" t="s">
        <v>109</v>
      </c>
      <c r="B65" s="36" t="s">
        <v>111</v>
      </c>
      <c r="C65" s="26">
        <v>501557</v>
      </c>
      <c r="D65" s="26">
        <v>80.489999999999995</v>
      </c>
      <c r="E65" s="1"/>
    </row>
    <row r="66" spans="1:5" x14ac:dyDescent="0.3">
      <c r="B66" s="36" t="s">
        <v>111</v>
      </c>
      <c r="C66" s="26">
        <v>501562</v>
      </c>
      <c r="D66" s="26">
        <v>80.489999999999995</v>
      </c>
      <c r="E66" s="1"/>
    </row>
    <row r="67" spans="1:5" x14ac:dyDescent="0.3">
      <c r="B67" s="36" t="s">
        <v>111</v>
      </c>
      <c r="C67" s="26">
        <v>501567</v>
      </c>
      <c r="D67" s="26">
        <v>80.489999999999995</v>
      </c>
      <c r="E67" s="1"/>
    </row>
    <row r="68" spans="1:5" x14ac:dyDescent="0.3">
      <c r="B68" s="36" t="s">
        <v>111</v>
      </c>
      <c r="C68" s="26">
        <v>501569</v>
      </c>
      <c r="D68" s="26">
        <v>160.97999999999999</v>
      </c>
      <c r="E68" s="1">
        <f>SUM(D65:D68)</f>
        <v>402.44999999999993</v>
      </c>
    </row>
    <row r="71" spans="1:5" x14ac:dyDescent="0.3">
      <c r="E71" s="38">
        <f>SUM(E54:E69)</f>
        <v>1368.33</v>
      </c>
    </row>
  </sheetData>
  <mergeCells count="1"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INCOME</vt:lpstr>
      <vt:lpstr>EXPENDITURE</vt:lpstr>
      <vt:lpstr>BANK RECON</vt:lpstr>
      <vt:lpstr>'BANK RECON'!Print_Area</vt:lpstr>
      <vt:lpstr>EXPENDITURE!Print_Area</vt:lpstr>
      <vt:lpstr>INCOME!Print_Area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Schofield</dc:creator>
  <cp:lastModifiedBy>User</cp:lastModifiedBy>
  <cp:lastPrinted>2026-06-17T17:12:19Z</cp:lastPrinted>
  <dcterms:created xsi:type="dcterms:W3CDTF">2023-06-26T18:51:27Z</dcterms:created>
  <dcterms:modified xsi:type="dcterms:W3CDTF">2026-06-17T17:12:59Z</dcterms:modified>
</cp:coreProperties>
</file>